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22 - Přeložka vod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'SO22 - Přeložka vody'!$C$118:$K$128</definedName>
    <definedName name="_xlnm.Print_Area" localSheetId="1">'SO22 - Přeložka vody'!$C$4:$J$76,'SO22 - Přeložka vody'!$C$82:$J$100,'SO22 - Přeložka vody'!$C$106:$K$128</definedName>
    <definedName name="_xlnm.Print_Titles" localSheetId="1">'SO22 - Přeložka vody'!$118:$118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99"/>
  <c r="BI123"/>
  <c r="BH123"/>
  <c r="BG123"/>
  <c r="BF123"/>
  <c r="T123"/>
  <c r="R123"/>
  <c r="P123"/>
  <c r="BK123"/>
  <c r="J123"/>
  <c r="BE123"/>
  <c r="BI122"/>
  <c r="F37"/>
  <c i="1" r="BD95"/>
  <c i="2" r="BH122"/>
  <c r="F36"/>
  <c i="1" r="BC95"/>
  <c i="2" r="BG122"/>
  <c r="F35"/>
  <c i="1" r="BB95"/>
  <c i="2" r="BF122"/>
  <c r="J34"/>
  <c i="1" r="AW95"/>
  <c i="2" r="F34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6"/>
  <c r="J30"/>
  <c i="1" r="AG95"/>
  <c i="2" r="J122"/>
  <c r="BE122"/>
  <c r="J33"/>
  <c i="1" r="AV95"/>
  <c i="2" r="F33"/>
  <c i="1" r="AZ95"/>
  <c i="2" r="J98"/>
  <c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<sst xmlns="http://schemas.openxmlformats.org/spreadsheetml/2006/main">
  <si>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</si>
  <si>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</si>
  <si>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</si>
  <si>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</si>
  <si>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</si>
  <si>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{4b1d3c96-24ab-48d0-9935-39744d8d484b}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</si>
  <si>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</si>
  <si>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</si>
  <si>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</si>
  <si>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</si>
  <si>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</si>
  <si>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</si>
  <si>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</si>
  <si>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</si>
  <si>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</si>
  <si>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</si>
  <si>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</si>
  <si>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SO22 - Přeložka vody</t>
  </si>
  <si>
    <t>KSO:</t>
  </si>
  <si>
    <t>CC-CZ:</t>
  </si>
  <si>
    <t>Místo:</t>
  </si>
  <si>
    <t xml:space="preserve"> </t>
  </si>
  <si>
    <t>Datum:</t>
  </si>
  <si>
    <t>19. 5. 2020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</si>
  <si>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</si>
  <si>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</si>
  <si>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</si>
  <si>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</si>
  <si>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</si>
  <si>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</si>
  <si>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</si>
  <si>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</si>
  <si>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</si>
  <si>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</si>
  <si>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</si>
  <si>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</si>
  <si>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</si>
  <si>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</si>
  <si>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</si>
  <si>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</si>
  <si>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</si>
  <si>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</si>
  <si>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</si>
  <si>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</si>
  <si>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</si>
  <si>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</si>
  <si>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</si>
  <si>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</si>
  <si>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</si>
  <si>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</si>
  <si>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</si>
  <si>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</si>
  <si>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</si>
  <si>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</si>
  <si>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</si>
  <si>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</si>
  <si>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</si>
  <si>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</si>
  <si>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</si>
  <si>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</si>
  <si>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</si>
  <si>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</si>
  <si>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</si>
  <si>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</si>
  <si>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</si>
  <si>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</si>
  <si>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</si>
  <si>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</si>
  <si>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</si>
  <si>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</si>
  <si>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</si>
  <si>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</si>
  <si>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</si>
  <si>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</si>
  <si>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</si>
  <si>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</si>
  <si>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</si>
  <si>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</si>
  <si>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SO22</t>
  </si>
  <si>
    <t>Přeložka vody</t>
  </si>
  <si>
    <t>STA</t>
  </si>
  <si>
    <t>1</t>
  </si>
  <si>
    <t>{d90987a6-65a9-467c-8813-c328717a60fb}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</si>
  <si>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</si>
  <si>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</si>
  <si>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</si>
  <si>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</si>
  <si>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</si>
  <si>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</si>
  <si>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</si>
  <si>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</si>
  <si>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</si>
  <si>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</si>
  <si>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</si>
  <si>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</si>
  <si>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</si>
  <si>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</si>
  <si>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</si>
  <si>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</si>
  <si>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</si>
  <si>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</si>
  <si>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</si>
  <si>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</si>
  <si>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</si>
  <si>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</si>
  <si>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</si>
  <si>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</si>
  <si>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</si>
  <si>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</si>
  <si>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</si>
  <si>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</si>
  <si>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</si>
  <si>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</si>
  <si>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871251141</t>
  </si>
  <si>
    <t>Montáž potrubí z PE100 SDR 11 otevřený výkop svařovaných na tupo D 110 x 10,0 mm</t>
  </si>
  <si>
    <t>m</t>
  </si>
  <si>
    <t>CS ÚRS 2019 01</t>
  </si>
  <si>
    <t>4</t>
  </si>
  <si>
    <t>-956154190</t>
  </si>
  <si>
    <t>M</t>
  </si>
  <si>
    <t>28613601</t>
  </si>
  <si>
    <t>potrubí dvouvrstvé PE100 s 10% signalizační vrstvou SDR 11 d100</t>
  </si>
  <si>
    <t>871360482</t>
  </si>
  <si>
    <t>OST</t>
  </si>
  <si>
    <t>Ostatní</t>
  </si>
  <si>
    <t>3</t>
  </si>
  <si>
    <t>OST1</t>
  </si>
  <si>
    <t>Elektro spojka d100</t>
  </si>
  <si>
    <t>ks</t>
  </si>
  <si>
    <t>512</t>
  </si>
  <si>
    <t>867572073</t>
  </si>
  <si>
    <t>OST2</t>
  </si>
  <si>
    <t>Elektrokoleno 100-45°</t>
  </si>
  <si>
    <t>805082951</t>
  </si>
  <si>
    <t>5</t>
  </si>
  <si>
    <t>OST3</t>
  </si>
  <si>
    <t>Elektrokoleno 100-90°</t>
  </si>
  <si>
    <t>1563943085</t>
  </si>
  <si>
    <t>6</t>
  </si>
  <si>
    <t>OST4</t>
  </si>
  <si>
    <t>Montáž</t>
  </si>
  <si>
    <t>soub</t>
  </si>
  <si>
    <t>114123454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</si>
</sst>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37</v>
      </c>
      <c r="E29" s="42"/>
      <c r="F29" s="28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48</v>
      </c>
      <c r="AI60" s="37"/>
      <c r="AJ60" s="37"/>
      <c r="AK60" s="37"/>
      <c r="AL60" s="37"/>
      <c r="AM60" s="56" t="s">
        <v>49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51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48</v>
      </c>
      <c r="AI75" s="37"/>
      <c r="AJ75" s="37"/>
      <c r="AK75" s="37"/>
      <c r="AL75" s="37"/>
      <c r="AM75" s="56" t="s">
        <v>49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PK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16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SO22 - Přeložka vody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70" t="str">
        <f>IF(AN8= "","",AN8)</f>
        <v>19. 5. 2020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53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54</v>
      </c>
      <c r="D92" s="85"/>
      <c r="E92" s="85"/>
      <c r="F92" s="85"/>
      <c r="G92" s="85"/>
      <c r="H92" s="86"/>
      <c r="I92" s="87" t="s">
        <v>55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56</v>
      </c>
      <c r="AH92" s="85"/>
      <c r="AI92" s="85"/>
      <c r="AJ92" s="85"/>
      <c r="AK92" s="85"/>
      <c r="AL92" s="85"/>
      <c r="AM92" s="85"/>
      <c r="AN92" s="87" t="s">
        <v>57</v>
      </c>
      <c r="AO92" s="85"/>
      <c r="AP92" s="89"/>
      <c r="AQ92" s="90" t="s">
        <v>58</v>
      </c>
      <c r="AR92" s="39"/>
      <c r="AS92" s="91" t="s">
        <v>59</v>
      </c>
      <c r="AT92" s="92" t="s">
        <v>60</v>
      </c>
      <c r="AU92" s="92" t="s">
        <v>61</v>
      </c>
      <c r="AV92" s="92" t="s">
        <v>62</v>
      </c>
      <c r="AW92" s="92" t="s">
        <v>63</v>
      </c>
      <c r="AX92" s="92" t="s">
        <v>64</v>
      </c>
      <c r="AY92" s="92" t="s">
        <v>65</v>
      </c>
      <c r="AZ92" s="92" t="s">
        <v>66</v>
      </c>
      <c r="BA92" s="92" t="s">
        <v>67</v>
      </c>
      <c r="BB92" s="92" t="s">
        <v>68</v>
      </c>
      <c r="BC92" s="92" t="s">
        <v>69</v>
      </c>
      <c r="BD92" s="93" t="s">
        <v>70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71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0</v>
      </c>
      <c r="AU94" s="106">
        <f>ROUND(AU95,5)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0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S94" s="108" t="s">
        <v>72</v>
      </c>
      <c r="BT94" s="108" t="s">
        <v>73</v>
      </c>
      <c r="BU94" s="109" t="s">
        <v>74</v>
      </c>
      <c r="BV94" s="108" t="s">
        <v>75</v>
      </c>
      <c r="BW94" s="108" t="s">
        <v>5</v>
      </c>
      <c r="BX94" s="108" t="s">
        <v>76</v>
      </c>
      <c r="CL94" s="108" t="s">
        <v>1</v>
      </c>
    </row>
    <row r="95" s="6" customFormat="1" ht="16.5" customHeight="1">
      <c r="A95" s="110" t="s">
        <v>77</v>
      </c>
      <c r="B95" s="111"/>
      <c r="C95" s="112"/>
      <c r="D95" s="113" t="s">
        <v>78</v>
      </c>
      <c r="E95" s="113"/>
      <c r="F95" s="113"/>
      <c r="G95" s="113"/>
      <c r="H95" s="113"/>
      <c r="I95" s="114"/>
      <c r="J95" s="113" t="s">
        <v>79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'SO22 - Přeložka vody'!J30</f>
        <v>0</v>
      </c>
      <c r="AH95" s="114"/>
      <c r="AI95" s="114"/>
      <c r="AJ95" s="114"/>
      <c r="AK95" s="114"/>
      <c r="AL95" s="114"/>
      <c r="AM95" s="114"/>
      <c r="AN95" s="115">
        <f>SUM(AG95,AT95)</f>
        <v>0</v>
      </c>
      <c r="AO95" s="114"/>
      <c r="AP95" s="114"/>
      <c r="AQ95" s="116" t="s">
        <v>80</v>
      </c>
      <c r="AR95" s="117"/>
      <c r="AS95" s="118">
        <v>0</v>
      </c>
      <c r="AT95" s="119">
        <f>ROUND(SUM(AV95:AW95),2)</f>
        <v>0</v>
      </c>
      <c r="AU95" s="120">
        <f>'SO22 - Přeložka vody'!P119</f>
        <v>0</v>
      </c>
      <c r="AV95" s="119">
        <f>'SO22 - Přeložka vody'!J33</f>
        <v>0</v>
      </c>
      <c r="AW95" s="119">
        <f>'SO22 - Přeložka vody'!J34</f>
        <v>0</v>
      </c>
      <c r="AX95" s="119">
        <f>'SO22 - Přeložka vody'!J35</f>
        <v>0</v>
      </c>
      <c r="AY95" s="119">
        <f>'SO22 - Přeložka vody'!J36</f>
        <v>0</v>
      </c>
      <c r="AZ95" s="119">
        <f>'SO22 - Přeložka vody'!F33</f>
        <v>0</v>
      </c>
      <c r="BA95" s="119">
        <f>'SO22 - Přeložka vody'!F34</f>
        <v>0</v>
      </c>
      <c r="BB95" s="119">
        <f>'SO22 - Přeložka vody'!F35</f>
        <v>0</v>
      </c>
      <c r="BC95" s="119">
        <f>'SO22 - Přeložka vody'!F36</f>
        <v>0</v>
      </c>
      <c r="BD95" s="121">
        <f>'SO22 - Přeložka vody'!F37</f>
        <v>0</v>
      </c>
      <c r="BT95" s="122" t="s">
        <v>81</v>
      </c>
      <c r="BV95" s="122" t="s">
        <v>75</v>
      </c>
      <c r="BW95" s="122" t="s">
        <v>82</v>
      </c>
      <c r="BX95" s="122" t="s">
        <v>5</v>
      </c>
      <c r="CL95" s="122" t="s">
        <v>1</v>
      </c>
      <c r="CM95" s="122" t="s">
        <v>83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5FnENw4OFdPb8Qhi5EVljXpHRVYP9rM1wm+LRHTbxZp6BCCr+eCNdo8+R2Aap7gzkYltXu5gBKhoG03KzV/JKA==" hashValue="fJ39y6HK60NQJd+uPgrARJ7oY/iIYFzmbiSsbnAE/yZj0PM/3vrxEeSs0QBkBqUHz7mbqD1s5zlNNOabnOQBA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22 - Přeložka vo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6"/>
      <c r="AT3" s="13" t="s">
        <v>83</v>
      </c>
    </row>
    <row r="4" ht="24.96" customHeight="1">
      <c r="B4" s="16"/>
      <c r="D4" s="127" t="s">
        <v>84</v>
      </c>
      <c r="L4" s="16"/>
      <c r="M4" s="128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9" t="s">
        <v>16</v>
      </c>
      <c r="L6" s="16"/>
    </row>
    <row r="7" ht="16.5" customHeight="1">
      <c r="B7" s="16"/>
      <c r="E7" s="130" t="str">
        <f>'Rekapitulace stavby'!K6</f>
        <v>SO22 - Přeložka vody</v>
      </c>
      <c r="F7" s="129"/>
      <c r="G7" s="129"/>
      <c r="H7" s="129"/>
      <c r="L7" s="16"/>
    </row>
    <row r="8" s="1" customFormat="1" ht="12" customHeight="1">
      <c r="B8" s="39"/>
      <c r="D8" s="129" t="s">
        <v>85</v>
      </c>
      <c r="I8" s="131"/>
      <c r="L8" s="39"/>
    </row>
    <row r="9" s="1" customFormat="1" ht="36.96" customHeight="1">
      <c r="B9" s="39"/>
      <c r="E9" s="132" t="s">
        <v>17</v>
      </c>
      <c r="F9" s="1"/>
      <c r="G9" s="1"/>
      <c r="H9" s="1"/>
      <c r="I9" s="131"/>
      <c r="L9" s="39"/>
    </row>
    <row r="10" s="1" customFormat="1">
      <c r="B10" s="39"/>
      <c r="I10" s="131"/>
      <c r="L10" s="39"/>
    </row>
    <row r="11" s="1" customFormat="1" ht="12" customHeight="1">
      <c r="B11" s="39"/>
      <c r="D11" s="129" t="s">
        <v>18</v>
      </c>
      <c r="F11" s="133" t="s">
        <v>1</v>
      </c>
      <c r="I11" s="134" t="s">
        <v>19</v>
      </c>
      <c r="J11" s="133" t="s">
        <v>1</v>
      </c>
      <c r="L11" s="39"/>
    </row>
    <row r="12" s="1" customFormat="1" ht="12" customHeight="1">
      <c r="B12" s="39"/>
      <c r="D12" s="129" t="s">
        <v>20</v>
      </c>
      <c r="F12" s="133" t="s">
        <v>21</v>
      </c>
      <c r="I12" s="134" t="s">
        <v>22</v>
      </c>
      <c r="J12" s="135" t="str">
        <f>'Rekapitulace stavby'!AN8</f>
        <v>19. 5. 2020</v>
      </c>
      <c r="L12" s="39"/>
    </row>
    <row r="13" s="1" customFormat="1" ht="10.8" customHeight="1">
      <c r="B13" s="39"/>
      <c r="I13" s="131"/>
      <c r="L13" s="39"/>
    </row>
    <row r="14" s="1" customFormat="1" ht="12" customHeight="1">
      <c r="B14" s="39"/>
      <c r="D14" s="129" t="s">
        <v>24</v>
      </c>
      <c r="I14" s="134" t="s">
        <v>25</v>
      </c>
      <c r="J14" s="133" t="str">
        <f>IF('Rekapitulace stavby'!AN10="","",'Rekapitulace stavby'!AN10)</f>
        <v/>
      </c>
      <c r="L14" s="39"/>
    </row>
    <row r="15" s="1" customFormat="1" ht="18" customHeight="1">
      <c r="B15" s="39"/>
      <c r="E15" s="133" t="str">
        <f>IF('Rekapitulace stavby'!E11="","",'Rekapitulace stavby'!E11)</f>
        <v xml:space="preserve"> </v>
      </c>
      <c r="I15" s="134" t="s">
        <v>26</v>
      </c>
      <c r="J15" s="133" t="str">
        <f>IF('Rekapitulace stavby'!AN11="","",'Rekapitulace stavby'!AN11)</f>
        <v/>
      </c>
      <c r="L15" s="39"/>
    </row>
    <row r="16" s="1" customFormat="1" ht="6.96" customHeight="1">
      <c r="B16" s="39"/>
      <c r="I16" s="131"/>
      <c r="L16" s="39"/>
    </row>
    <row r="17" s="1" customFormat="1" ht="12" customHeight="1">
      <c r="B17" s="39"/>
      <c r="D17" s="129" t="s">
        <v>27</v>
      </c>
      <c r="I17" s="134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3"/>
      <c r="G18" s="133"/>
      <c r="H18" s="133"/>
      <c r="I18" s="134" t="s">
        <v>26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31"/>
      <c r="L19" s="39"/>
    </row>
    <row r="20" s="1" customFormat="1" ht="12" customHeight="1">
      <c r="B20" s="39"/>
      <c r="D20" s="129" t="s">
        <v>29</v>
      </c>
      <c r="I20" s="134" t="s">
        <v>25</v>
      </c>
      <c r="J20" s="133" t="str">
        <f>IF('Rekapitulace stavby'!AN16="","",'Rekapitulace stavby'!AN16)</f>
        <v/>
      </c>
      <c r="L20" s="39"/>
    </row>
    <row r="21" s="1" customFormat="1" ht="18" customHeight="1">
      <c r="B21" s="39"/>
      <c r="E21" s="133" t="str">
        <f>IF('Rekapitulace stavby'!E17="","",'Rekapitulace stavby'!E17)</f>
        <v xml:space="preserve"> </v>
      </c>
      <c r="I21" s="134" t="s">
        <v>26</v>
      </c>
      <c r="J21" s="133" t="str">
        <f>IF('Rekapitulace stavby'!AN17="","",'Rekapitulace stavby'!AN17)</f>
        <v/>
      </c>
      <c r="L21" s="39"/>
    </row>
    <row r="22" s="1" customFormat="1" ht="6.96" customHeight="1">
      <c r="B22" s="39"/>
      <c r="I22" s="131"/>
      <c r="L22" s="39"/>
    </row>
    <row r="23" s="1" customFormat="1" ht="12" customHeight="1">
      <c r="B23" s="39"/>
      <c r="D23" s="129" t="s">
        <v>31</v>
      </c>
      <c r="I23" s="134" t="s">
        <v>25</v>
      </c>
      <c r="J23" s="133" t="str">
        <f>IF('Rekapitulace stavby'!AN19="","",'Rekapitulace stavby'!AN19)</f>
        <v/>
      </c>
      <c r="L23" s="39"/>
    </row>
    <row r="24" s="1" customFormat="1" ht="18" customHeight="1">
      <c r="B24" s="39"/>
      <c r="E24" s="133" t="str">
        <f>IF('Rekapitulace stavby'!E20="","",'Rekapitulace stavby'!E20)</f>
        <v xml:space="preserve"> </v>
      </c>
      <c r="I24" s="134" t="s">
        <v>26</v>
      </c>
      <c r="J24" s="133" t="str">
        <f>IF('Rekapitulace stavby'!AN20="","",'Rekapitulace stavby'!AN20)</f>
        <v/>
      </c>
      <c r="L24" s="39"/>
    </row>
    <row r="25" s="1" customFormat="1" ht="6.96" customHeight="1">
      <c r="B25" s="39"/>
      <c r="I25" s="131"/>
      <c r="L25" s="39"/>
    </row>
    <row r="26" s="1" customFormat="1" ht="12" customHeight="1">
      <c r="B26" s="39"/>
      <c r="D26" s="129" t="s">
        <v>32</v>
      </c>
      <c r="I26" s="131"/>
      <c r="L26" s="39"/>
    </row>
    <row r="27" s="7" customFormat="1" ht="16.5" customHeight="1">
      <c r="B27" s="136"/>
      <c r="E27" s="137" t="s">
        <v>1</v>
      </c>
      <c r="F27" s="137"/>
      <c r="G27" s="137"/>
      <c r="H27" s="137"/>
      <c r="I27" s="138"/>
      <c r="L27" s="136"/>
    </row>
    <row r="28" s="1" customFormat="1" ht="6.96" customHeight="1">
      <c r="B28" s="39"/>
      <c r="I28" s="131"/>
      <c r="L28" s="39"/>
    </row>
    <row r="29" s="1" customFormat="1" ht="6.96" customHeight="1">
      <c r="B29" s="39"/>
      <c r="D29" s="74"/>
      <c r="E29" s="74"/>
      <c r="F29" s="74"/>
      <c r="G29" s="74"/>
      <c r="H29" s="74"/>
      <c r="I29" s="139"/>
      <c r="J29" s="74"/>
      <c r="K29" s="74"/>
      <c r="L29" s="39"/>
    </row>
    <row r="30" s="1" customFormat="1" ht="25.44" customHeight="1">
      <c r="B30" s="39"/>
      <c r="D30" s="140" t="s">
        <v>33</v>
      </c>
      <c r="I30" s="131"/>
      <c r="J30" s="141">
        <f>ROUND(J119, 2)</f>
        <v>0</v>
      </c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39"/>
      <c r="J31" s="74"/>
      <c r="K31" s="74"/>
      <c r="L31" s="39"/>
    </row>
    <row r="32" s="1" customFormat="1" ht="14.4" customHeight="1">
      <c r="B32" s="39"/>
      <c r="F32" s="142" t="s">
        <v>35</v>
      </c>
      <c r="I32" s="143" t="s">
        <v>34</v>
      </c>
      <c r="J32" s="142" t="s">
        <v>36</v>
      </c>
      <c r="L32" s="39"/>
    </row>
    <row r="33" s="1" customFormat="1" ht="14.4" customHeight="1">
      <c r="B33" s="39"/>
      <c r="D33" s="144" t="s">
        <v>37</v>
      </c>
      <c r="E33" s="129" t="s">
        <v>38</v>
      </c>
      <c r="F33" s="145">
        <f>ROUND((SUM(BE119:BE128)),  2)</f>
        <v>0</v>
      </c>
      <c r="I33" s="146">
        <v>0.20999999999999999</v>
      </c>
      <c r="J33" s="145">
        <f>ROUND(((SUM(BE119:BE128))*I33),  2)</f>
        <v>0</v>
      </c>
      <c r="L33" s="39"/>
    </row>
    <row r="34" s="1" customFormat="1" ht="14.4" customHeight="1">
      <c r="B34" s="39"/>
      <c r="E34" s="129" t="s">
        <v>39</v>
      </c>
      <c r="F34" s="145">
        <f>ROUND((SUM(BF119:BF128)),  2)</f>
        <v>0</v>
      </c>
      <c r="I34" s="146">
        <v>0.14999999999999999</v>
      </c>
      <c r="J34" s="145">
        <f>ROUND(((SUM(BF119:BF128))*I34),  2)</f>
        <v>0</v>
      </c>
      <c r="L34" s="39"/>
    </row>
    <row r="35" hidden="1" s="1" customFormat="1" ht="14.4" customHeight="1">
      <c r="B35" s="39"/>
      <c r="E35" s="129" t="s">
        <v>40</v>
      </c>
      <c r="F35" s="145">
        <f>ROUND((SUM(BG119:BG128)),  2)</f>
        <v>0</v>
      </c>
      <c r="I35" s="146">
        <v>0.20999999999999999</v>
      </c>
      <c r="J35" s="145">
        <f>0</f>
        <v>0</v>
      </c>
      <c r="L35" s="39"/>
    </row>
    <row r="36" hidden="1" s="1" customFormat="1" ht="14.4" customHeight="1">
      <c r="B36" s="39"/>
      <c r="E36" s="129" t="s">
        <v>41</v>
      </c>
      <c r="F36" s="145">
        <f>ROUND((SUM(BH119:BH128)),  2)</f>
        <v>0</v>
      </c>
      <c r="I36" s="146">
        <v>0.14999999999999999</v>
      </c>
      <c r="J36" s="145">
        <f>0</f>
        <v>0</v>
      </c>
      <c r="L36" s="39"/>
    </row>
    <row r="37" hidden="1" s="1" customFormat="1" ht="14.4" customHeight="1">
      <c r="B37" s="39"/>
      <c r="E37" s="129" t="s">
        <v>42</v>
      </c>
      <c r="F37" s="145">
        <f>ROUND((SUM(BI119:BI128)),  2)</f>
        <v>0</v>
      </c>
      <c r="I37" s="146">
        <v>0</v>
      </c>
      <c r="J37" s="145">
        <f>0</f>
        <v>0</v>
      </c>
      <c r="L37" s="39"/>
    </row>
    <row r="38" s="1" customFormat="1" ht="6.96" customHeight="1">
      <c r="B38" s="39"/>
      <c r="I38" s="131"/>
      <c r="L38" s="39"/>
    </row>
    <row r="39" s="1" customFormat="1" ht="25.44" customHeight="1">
      <c r="B39" s="39"/>
      <c r="C39" s="147"/>
      <c r="D39" s="148" t="s">
        <v>43</v>
      </c>
      <c r="E39" s="149"/>
      <c r="F39" s="149"/>
      <c r="G39" s="150" t="s">
        <v>44</v>
      </c>
      <c r="H39" s="151" t="s">
        <v>45</v>
      </c>
      <c r="I39" s="152"/>
      <c r="J39" s="153">
        <f>SUM(J30:J37)</f>
        <v>0</v>
      </c>
      <c r="K39" s="154"/>
      <c r="L39" s="39"/>
    </row>
    <row r="40" s="1" customFormat="1" ht="14.4" customHeight="1">
      <c r="B40" s="39"/>
      <c r="I40" s="131"/>
      <c r="L40" s="39"/>
    </row>
    <row r="41" ht="14.4" customHeight="1">
      <c r="B41" s="16"/>
      <c r="L41" s="16"/>
    </row>
    <row r="42" ht="14.4" customHeight="1">
      <c r="B42" s="16"/>
      <c r="L42" s="16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55" t="s">
        <v>46</v>
      </c>
      <c r="E50" s="156"/>
      <c r="F50" s="156"/>
      <c r="G50" s="155" t="s">
        <v>47</v>
      </c>
      <c r="H50" s="156"/>
      <c r="I50" s="157"/>
      <c r="J50" s="156"/>
      <c r="K50" s="156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58" t="s">
        <v>48</v>
      </c>
      <c r="E61" s="159"/>
      <c r="F61" s="160" t="s">
        <v>49</v>
      </c>
      <c r="G61" s="158" t="s">
        <v>48</v>
      </c>
      <c r="H61" s="159"/>
      <c r="I61" s="161"/>
      <c r="J61" s="162" t="s">
        <v>49</v>
      </c>
      <c r="K61" s="159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55" t="s">
        <v>50</v>
      </c>
      <c r="E65" s="156"/>
      <c r="F65" s="156"/>
      <c r="G65" s="155" t="s">
        <v>51</v>
      </c>
      <c r="H65" s="156"/>
      <c r="I65" s="157"/>
      <c r="J65" s="156"/>
      <c r="K65" s="156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58" t="s">
        <v>48</v>
      </c>
      <c r="E76" s="159"/>
      <c r="F76" s="160" t="s">
        <v>49</v>
      </c>
      <c r="G76" s="158" t="s">
        <v>48</v>
      </c>
      <c r="H76" s="159"/>
      <c r="I76" s="161"/>
      <c r="J76" s="162" t="s">
        <v>49</v>
      </c>
      <c r="K76" s="159"/>
      <c r="L76" s="39"/>
    </row>
    <row r="77" s="1" customFormat="1" ht="14.4" customHeight="1">
      <c r="B77" s="163"/>
      <c r="C77" s="164"/>
      <c r="D77" s="164"/>
      <c r="E77" s="164"/>
      <c r="F77" s="164"/>
      <c r="G77" s="164"/>
      <c r="H77" s="164"/>
      <c r="I77" s="165"/>
      <c r="J77" s="164"/>
      <c r="K77" s="164"/>
      <c r="L77" s="39"/>
    </row>
    <row r="81" s="1" customFormat="1" ht="6.96" customHeight="1">
      <c r="B81" s="166"/>
      <c r="C81" s="167"/>
      <c r="D81" s="167"/>
      <c r="E81" s="167"/>
      <c r="F81" s="167"/>
      <c r="G81" s="167"/>
      <c r="H81" s="167"/>
      <c r="I81" s="168"/>
      <c r="J81" s="167"/>
      <c r="K81" s="167"/>
      <c r="L81" s="39"/>
    </row>
    <row r="82" s="1" customFormat="1" ht="24.96" customHeight="1">
      <c r="B82" s="34"/>
      <c r="C82" s="19" t="s">
        <v>86</v>
      </c>
      <c r="D82" s="35"/>
      <c r="E82" s="35"/>
      <c r="F82" s="35"/>
      <c r="G82" s="35"/>
      <c r="H82" s="35"/>
      <c r="I82" s="131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1"/>
      <c r="J83" s="35"/>
      <c r="K83" s="35"/>
      <c r="L83" s="39"/>
    </row>
    <row r="84" s="1" customFormat="1" ht="12" customHeight="1">
      <c r="B84" s="34"/>
      <c r="C84" s="28" t="s">
        <v>16</v>
      </c>
      <c r="D84" s="35"/>
      <c r="E84" s="35"/>
      <c r="F84" s="35"/>
      <c r="G84" s="35"/>
      <c r="H84" s="35"/>
      <c r="I84" s="131"/>
      <c r="J84" s="35"/>
      <c r="K84" s="35"/>
      <c r="L84" s="39"/>
    </row>
    <row r="85" s="1" customFormat="1" ht="16.5" customHeight="1">
      <c r="B85" s="34"/>
      <c r="C85" s="35"/>
      <c r="D85" s="35"/>
      <c r="E85" s="169" t="str">
        <f>E7</f>
        <v>SO22 - Přeložka vody</v>
      </c>
      <c r="F85" s="28"/>
      <c r="G85" s="28"/>
      <c r="H85" s="28"/>
      <c r="I85" s="131"/>
      <c r="J85" s="35"/>
      <c r="K85" s="35"/>
      <c r="L85" s="39"/>
    </row>
    <row r="86" s="1" customFormat="1" ht="12" customHeight="1">
      <c r="B86" s="34"/>
      <c r="C86" s="28" t="s">
        <v>85</v>
      </c>
      <c r="D86" s="35"/>
      <c r="E86" s="35"/>
      <c r="F86" s="35"/>
      <c r="G86" s="35"/>
      <c r="H86" s="35"/>
      <c r="I86" s="131"/>
      <c r="J86" s="35"/>
      <c r="K86" s="35"/>
      <c r="L86" s="39"/>
    </row>
    <row r="87" s="1" customFormat="1" ht="16.5" customHeight="1">
      <c r="B87" s="34"/>
      <c r="C87" s="35"/>
      <c r="D87" s="35"/>
      <c r="E87" s="67" t="str">
        <f>E9</f>
        <v>SO22 - Přeložka vody</v>
      </c>
      <c r="F87" s="35"/>
      <c r="G87" s="35"/>
      <c r="H87" s="35"/>
      <c r="I87" s="131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1"/>
      <c r="J88" s="35"/>
      <c r="K88" s="35"/>
      <c r="L88" s="39"/>
    </row>
    <row r="89" s="1" customFormat="1" ht="12" customHeight="1">
      <c r="B89" s="34"/>
      <c r="C89" s="28" t="s">
        <v>20</v>
      </c>
      <c r="D89" s="35"/>
      <c r="E89" s="35"/>
      <c r="F89" s="23" t="str">
        <f>F12</f>
        <v xml:space="preserve"> </v>
      </c>
      <c r="G89" s="35"/>
      <c r="H89" s="35"/>
      <c r="I89" s="134" t="s">
        <v>22</v>
      </c>
      <c r="J89" s="70" t="str">
        <f>IF(J12="","",J12)</f>
        <v>19. 5. 2020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1"/>
      <c r="J90" s="35"/>
      <c r="K90" s="35"/>
      <c r="L90" s="39"/>
    </row>
    <row r="91" s="1" customFormat="1" ht="15.15" customHeight="1">
      <c r="B91" s="34"/>
      <c r="C91" s="28" t="s">
        <v>24</v>
      </c>
      <c r="D91" s="35"/>
      <c r="E91" s="35"/>
      <c r="F91" s="23" t="str">
        <f>E15</f>
        <v xml:space="preserve"> </v>
      </c>
      <c r="G91" s="35"/>
      <c r="H91" s="35"/>
      <c r="I91" s="134" t="s">
        <v>29</v>
      </c>
      <c r="J91" s="32" t="str">
        <f>E21</f>
        <v xml:space="preserve"> </v>
      </c>
      <c r="K91" s="35"/>
      <c r="L91" s="39"/>
    </row>
    <row r="92" s="1" customFormat="1" ht="15.15" customHeight="1">
      <c r="B92" s="34"/>
      <c r="C92" s="28" t="s">
        <v>27</v>
      </c>
      <c r="D92" s="35"/>
      <c r="E92" s="35"/>
      <c r="F92" s="23" t="str">
        <f>IF(E18="","",E18)</f>
        <v>Vyplň údaj</v>
      </c>
      <c r="G92" s="35"/>
      <c r="H92" s="35"/>
      <c r="I92" s="134" t="s">
        <v>31</v>
      </c>
      <c r="J92" s="32" t="str">
        <f>E24</f>
        <v xml:space="preserve"> 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1"/>
      <c r="J93" s="35"/>
      <c r="K93" s="35"/>
      <c r="L93" s="39"/>
    </row>
    <row r="94" s="1" customFormat="1" ht="29.28" customHeight="1">
      <c r="B94" s="34"/>
      <c r="C94" s="170" t="s">
        <v>87</v>
      </c>
      <c r="D94" s="171"/>
      <c r="E94" s="171"/>
      <c r="F94" s="171"/>
      <c r="G94" s="171"/>
      <c r="H94" s="171"/>
      <c r="I94" s="172"/>
      <c r="J94" s="173" t="s">
        <v>88</v>
      </c>
      <c r="K94" s="171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1"/>
      <c r="J95" s="35"/>
      <c r="K95" s="35"/>
      <c r="L95" s="39"/>
    </row>
    <row r="96" s="1" customFormat="1" ht="22.8" customHeight="1">
      <c r="B96" s="34"/>
      <c r="C96" s="174" t="s">
        <v>89</v>
      </c>
      <c r="D96" s="35"/>
      <c r="E96" s="35"/>
      <c r="F96" s="35"/>
      <c r="G96" s="35"/>
      <c r="H96" s="35"/>
      <c r="I96" s="131"/>
      <c r="J96" s="101">
        <f>J119</f>
        <v>0</v>
      </c>
      <c r="K96" s="35"/>
      <c r="L96" s="39"/>
      <c r="AU96" s="13" t="s">
        <v>90</v>
      </c>
    </row>
    <row r="97" s="8" customFormat="1" ht="24.96" customHeight="1">
      <c r="B97" s="175"/>
      <c r="C97" s="176"/>
      <c r="D97" s="177" t="s">
        <v>91</v>
      </c>
      <c r="E97" s="178"/>
      <c r="F97" s="178"/>
      <c r="G97" s="178"/>
      <c r="H97" s="178"/>
      <c r="I97" s="179"/>
      <c r="J97" s="180">
        <f>J120</f>
        <v>0</v>
      </c>
      <c r="K97" s="176"/>
      <c r="L97" s="181"/>
    </row>
    <row r="98" s="9" customFormat="1" ht="19.92" customHeight="1">
      <c r="B98" s="182"/>
      <c r="C98" s="183"/>
      <c r="D98" s="184" t="s">
        <v>92</v>
      </c>
      <c r="E98" s="185"/>
      <c r="F98" s="185"/>
      <c r="G98" s="185"/>
      <c r="H98" s="185"/>
      <c r="I98" s="186"/>
      <c r="J98" s="187">
        <f>J121</f>
        <v>0</v>
      </c>
      <c r="K98" s="183"/>
      <c r="L98" s="188"/>
    </row>
    <row r="99" s="8" customFormat="1" ht="24.96" customHeight="1">
      <c r="B99" s="175"/>
      <c r="C99" s="176"/>
      <c r="D99" s="177" t="s">
        <v>93</v>
      </c>
      <c r="E99" s="178"/>
      <c r="F99" s="178"/>
      <c r="G99" s="178"/>
      <c r="H99" s="178"/>
      <c r="I99" s="179"/>
      <c r="J99" s="180">
        <f>J124</f>
        <v>0</v>
      </c>
      <c r="K99" s="176"/>
      <c r="L99" s="181"/>
    </row>
    <row r="100" s="1" customFormat="1" ht="21.84" customHeight="1">
      <c r="B100" s="34"/>
      <c r="C100" s="35"/>
      <c r="D100" s="35"/>
      <c r="E100" s="35"/>
      <c r="F100" s="35"/>
      <c r="G100" s="35"/>
      <c r="H100" s="35"/>
      <c r="I100" s="131"/>
      <c r="J100" s="35"/>
      <c r="K100" s="35"/>
      <c r="L100" s="39"/>
    </row>
    <row r="101" s="1" customFormat="1" ht="6.96" customHeight="1">
      <c r="B101" s="57"/>
      <c r="C101" s="58"/>
      <c r="D101" s="58"/>
      <c r="E101" s="58"/>
      <c r="F101" s="58"/>
      <c r="G101" s="58"/>
      <c r="H101" s="58"/>
      <c r="I101" s="165"/>
      <c r="J101" s="58"/>
      <c r="K101" s="58"/>
      <c r="L101" s="39"/>
    </row>
    <row r="105" s="1" customFormat="1" ht="6.96" customHeight="1">
      <c r="B105" s="59"/>
      <c r="C105" s="60"/>
      <c r="D105" s="60"/>
      <c r="E105" s="60"/>
      <c r="F105" s="60"/>
      <c r="G105" s="60"/>
      <c r="H105" s="60"/>
      <c r="I105" s="168"/>
      <c r="J105" s="60"/>
      <c r="K105" s="60"/>
      <c r="L105" s="39"/>
    </row>
    <row r="106" s="1" customFormat="1" ht="24.96" customHeight="1">
      <c r="B106" s="34"/>
      <c r="C106" s="19" t="s">
        <v>94</v>
      </c>
      <c r="D106" s="35"/>
      <c r="E106" s="35"/>
      <c r="F106" s="35"/>
      <c r="G106" s="35"/>
      <c r="H106" s="35"/>
      <c r="I106" s="131"/>
      <c r="J106" s="35"/>
      <c r="K106" s="35"/>
      <c r="L106" s="39"/>
    </row>
    <row r="107" s="1" customFormat="1" ht="6.96" customHeight="1">
      <c r="B107" s="34"/>
      <c r="C107" s="35"/>
      <c r="D107" s="35"/>
      <c r="E107" s="35"/>
      <c r="F107" s="35"/>
      <c r="G107" s="35"/>
      <c r="H107" s="35"/>
      <c r="I107" s="131"/>
      <c r="J107" s="35"/>
      <c r="K107" s="35"/>
      <c r="L107" s="39"/>
    </row>
    <row r="108" s="1" customFormat="1" ht="12" customHeight="1">
      <c r="B108" s="34"/>
      <c r="C108" s="28" t="s">
        <v>16</v>
      </c>
      <c r="D108" s="35"/>
      <c r="E108" s="35"/>
      <c r="F108" s="35"/>
      <c r="G108" s="35"/>
      <c r="H108" s="35"/>
      <c r="I108" s="131"/>
      <c r="J108" s="35"/>
      <c r="K108" s="35"/>
      <c r="L108" s="39"/>
    </row>
    <row r="109" s="1" customFormat="1" ht="16.5" customHeight="1">
      <c r="B109" s="34"/>
      <c r="C109" s="35"/>
      <c r="D109" s="35"/>
      <c r="E109" s="169" t="str">
        <f>E7</f>
        <v>SO22 - Přeložka vody</v>
      </c>
      <c r="F109" s="28"/>
      <c r="G109" s="28"/>
      <c r="H109" s="28"/>
      <c r="I109" s="131"/>
      <c r="J109" s="35"/>
      <c r="K109" s="35"/>
      <c r="L109" s="39"/>
    </row>
    <row r="110" s="1" customFormat="1" ht="12" customHeight="1">
      <c r="B110" s="34"/>
      <c r="C110" s="28" t="s">
        <v>85</v>
      </c>
      <c r="D110" s="35"/>
      <c r="E110" s="35"/>
      <c r="F110" s="35"/>
      <c r="G110" s="35"/>
      <c r="H110" s="35"/>
      <c r="I110" s="131"/>
      <c r="J110" s="35"/>
      <c r="K110" s="35"/>
      <c r="L110" s="39"/>
    </row>
    <row r="111" s="1" customFormat="1" ht="16.5" customHeight="1">
      <c r="B111" s="34"/>
      <c r="C111" s="35"/>
      <c r="D111" s="35"/>
      <c r="E111" s="67" t="str">
        <f>E9</f>
        <v>SO22 - Přeložka vody</v>
      </c>
      <c r="F111" s="35"/>
      <c r="G111" s="35"/>
      <c r="H111" s="35"/>
      <c r="I111" s="131"/>
      <c r="J111" s="35"/>
      <c r="K111" s="35"/>
      <c r="L111" s="39"/>
    </row>
    <row r="112" s="1" customFormat="1" ht="6.96" customHeight="1">
      <c r="B112" s="34"/>
      <c r="C112" s="35"/>
      <c r="D112" s="35"/>
      <c r="E112" s="35"/>
      <c r="F112" s="35"/>
      <c r="G112" s="35"/>
      <c r="H112" s="35"/>
      <c r="I112" s="131"/>
      <c r="J112" s="35"/>
      <c r="K112" s="35"/>
      <c r="L112" s="39"/>
    </row>
    <row r="113" s="1" customFormat="1" ht="12" customHeight="1">
      <c r="B113" s="34"/>
      <c r="C113" s="28" t="s">
        <v>20</v>
      </c>
      <c r="D113" s="35"/>
      <c r="E113" s="35"/>
      <c r="F113" s="23" t="str">
        <f>F12</f>
        <v xml:space="preserve"> </v>
      </c>
      <c r="G113" s="35"/>
      <c r="H113" s="35"/>
      <c r="I113" s="134" t="s">
        <v>22</v>
      </c>
      <c r="J113" s="70" t="str">
        <f>IF(J12="","",J12)</f>
        <v>19. 5. 2020</v>
      </c>
      <c r="K113" s="35"/>
      <c r="L113" s="39"/>
    </row>
    <row r="114" s="1" customFormat="1" ht="6.96" customHeight="1">
      <c r="B114" s="34"/>
      <c r="C114" s="35"/>
      <c r="D114" s="35"/>
      <c r="E114" s="35"/>
      <c r="F114" s="35"/>
      <c r="G114" s="35"/>
      <c r="H114" s="35"/>
      <c r="I114" s="131"/>
      <c r="J114" s="35"/>
      <c r="K114" s="35"/>
      <c r="L114" s="39"/>
    </row>
    <row r="115" s="1" customFormat="1" ht="15.15" customHeight="1">
      <c r="B115" s="34"/>
      <c r="C115" s="28" t="s">
        <v>24</v>
      </c>
      <c r="D115" s="35"/>
      <c r="E115" s="35"/>
      <c r="F115" s="23" t="str">
        <f>E15</f>
        <v xml:space="preserve"> </v>
      </c>
      <c r="G115" s="35"/>
      <c r="H115" s="35"/>
      <c r="I115" s="134" t="s">
        <v>29</v>
      </c>
      <c r="J115" s="32" t="str">
        <f>E21</f>
        <v xml:space="preserve"> </v>
      </c>
      <c r="K115" s="35"/>
      <c r="L115" s="39"/>
    </row>
    <row r="116" s="1" customFormat="1" ht="15.15" customHeight="1">
      <c r="B116" s="34"/>
      <c r="C116" s="28" t="s">
        <v>27</v>
      </c>
      <c r="D116" s="35"/>
      <c r="E116" s="35"/>
      <c r="F116" s="23" t="str">
        <f>IF(E18="","",E18)</f>
        <v>Vyplň údaj</v>
      </c>
      <c r="G116" s="35"/>
      <c r="H116" s="35"/>
      <c r="I116" s="134" t="s">
        <v>31</v>
      </c>
      <c r="J116" s="32" t="str">
        <f>E24</f>
        <v xml:space="preserve"> </v>
      </c>
      <c r="K116" s="35"/>
      <c r="L116" s="39"/>
    </row>
    <row r="117" s="1" customFormat="1" ht="10.32" customHeight="1">
      <c r="B117" s="34"/>
      <c r="C117" s="35"/>
      <c r="D117" s="35"/>
      <c r="E117" s="35"/>
      <c r="F117" s="35"/>
      <c r="G117" s="35"/>
      <c r="H117" s="35"/>
      <c r="I117" s="131"/>
      <c r="J117" s="35"/>
      <c r="K117" s="35"/>
      <c r="L117" s="39"/>
    </row>
    <row r="118" s="10" customFormat="1" ht="29.28" customHeight="1">
      <c r="B118" s="189"/>
      <c r="C118" s="190" t="s">
        <v>95</v>
      </c>
      <c r="D118" s="191" t="s">
        <v>58</v>
      </c>
      <c r="E118" s="191" t="s">
        <v>54</v>
      </c>
      <c r="F118" s="191" t="s">
        <v>55</v>
      </c>
      <c r="G118" s="191" t="s">
        <v>96</v>
      </c>
      <c r="H118" s="191" t="s">
        <v>97</v>
      </c>
      <c r="I118" s="192" t="s">
        <v>98</v>
      </c>
      <c r="J118" s="193" t="s">
        <v>88</v>
      </c>
      <c r="K118" s="194" t="s">
        <v>99</v>
      </c>
      <c r="L118" s="195"/>
      <c r="M118" s="91" t="s">
        <v>1</v>
      </c>
      <c r="N118" s="92" t="s">
        <v>37</v>
      </c>
      <c r="O118" s="92" t="s">
        <v>100</v>
      </c>
      <c r="P118" s="92" t="s">
        <v>101</v>
      </c>
      <c r="Q118" s="92" t="s">
        <v>102</v>
      </c>
      <c r="R118" s="92" t="s">
        <v>103</v>
      </c>
      <c r="S118" s="92" t="s">
        <v>104</v>
      </c>
      <c r="T118" s="93" t="s">
        <v>105</v>
      </c>
    </row>
    <row r="119" s="1" customFormat="1" ht="22.8" customHeight="1">
      <c r="B119" s="34"/>
      <c r="C119" s="98" t="s">
        <v>106</v>
      </c>
      <c r="D119" s="35"/>
      <c r="E119" s="35"/>
      <c r="F119" s="35"/>
      <c r="G119" s="35"/>
      <c r="H119" s="35"/>
      <c r="I119" s="131"/>
      <c r="J119" s="196">
        <f>BK119</f>
        <v>0</v>
      </c>
      <c r="K119" s="35"/>
      <c r="L119" s="39"/>
      <c r="M119" s="94"/>
      <c r="N119" s="95"/>
      <c r="O119" s="95"/>
      <c r="P119" s="197">
        <f>P120+P124</f>
        <v>0</v>
      </c>
      <c r="Q119" s="95"/>
      <c r="R119" s="197">
        <f>R120+R124</f>
        <v>0.16854</v>
      </c>
      <c r="S119" s="95"/>
      <c r="T119" s="198">
        <f>T120+T124</f>
        <v>0</v>
      </c>
      <c r="AT119" s="13" t="s">
        <v>72</v>
      </c>
      <c r="AU119" s="13" t="s">
        <v>90</v>
      </c>
      <c r="BK119" s="199">
        <f>BK120+BK124</f>
        <v>0</v>
      </c>
    </row>
    <row r="120" s="11" customFormat="1" ht="25.92" customHeight="1">
      <c r="B120" s="200"/>
      <c r="C120" s="201"/>
      <c r="D120" s="202" t="s">
        <v>72</v>
      </c>
      <c r="E120" s="203" t="s">
        <v>107</v>
      </c>
      <c r="F120" s="203" t="s">
        <v>108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0.16854</v>
      </c>
      <c r="S120" s="208"/>
      <c r="T120" s="210">
        <f>T121</f>
        <v>0</v>
      </c>
      <c r="AR120" s="211" t="s">
        <v>81</v>
      </c>
      <c r="AT120" s="212" t="s">
        <v>72</v>
      </c>
      <c r="AU120" s="212" t="s">
        <v>73</v>
      </c>
      <c r="AY120" s="211" t="s">
        <v>109</v>
      </c>
      <c r="BK120" s="213">
        <f>BK121</f>
        <v>0</v>
      </c>
    </row>
    <row r="121" s="11" customFormat="1" ht="22.8" customHeight="1">
      <c r="B121" s="200"/>
      <c r="C121" s="201"/>
      <c r="D121" s="202" t="s">
        <v>72</v>
      </c>
      <c r="E121" s="214" t="s">
        <v>110</v>
      </c>
      <c r="F121" s="214" t="s">
        <v>111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SUM(P122:P123)</f>
        <v>0</v>
      </c>
      <c r="Q121" s="208"/>
      <c r="R121" s="209">
        <f>SUM(R122:R123)</f>
        <v>0.16854</v>
      </c>
      <c r="S121" s="208"/>
      <c r="T121" s="210">
        <f>SUM(T122:T123)</f>
        <v>0</v>
      </c>
      <c r="AR121" s="211" t="s">
        <v>81</v>
      </c>
      <c r="AT121" s="212" t="s">
        <v>72</v>
      </c>
      <c r="AU121" s="212" t="s">
        <v>81</v>
      </c>
      <c r="AY121" s="211" t="s">
        <v>109</v>
      </c>
      <c r="BK121" s="213">
        <f>SUM(BK122:BK123)</f>
        <v>0</v>
      </c>
    </row>
    <row r="122" s="1" customFormat="1" ht="24" customHeight="1">
      <c r="B122" s="34"/>
      <c r="C122" s="216" t="s">
        <v>81</v>
      </c>
      <c r="D122" s="216" t="s">
        <v>112</v>
      </c>
      <c r="E122" s="217" t="s">
        <v>113</v>
      </c>
      <c r="F122" s="218" t="s">
        <v>114</v>
      </c>
      <c r="G122" s="219" t="s">
        <v>115</v>
      </c>
      <c r="H122" s="220">
        <v>53</v>
      </c>
      <c r="I122" s="221"/>
      <c r="J122" s="222">
        <f>ROUND(I122*H122,2)</f>
        <v>0</v>
      </c>
      <c r="K122" s="218" t="s">
        <v>116</v>
      </c>
      <c r="L122" s="39"/>
      <c r="M122" s="223" t="s">
        <v>1</v>
      </c>
      <c r="N122" s="224" t="s">
        <v>38</v>
      </c>
      <c r="O122" s="82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227" t="s">
        <v>117</v>
      </c>
      <c r="AT122" s="227" t="s">
        <v>112</v>
      </c>
      <c r="AU122" s="227" t="s">
        <v>83</v>
      </c>
      <c r="AY122" s="13" t="s">
        <v>109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3" t="s">
        <v>81</v>
      </c>
      <c r="BK122" s="228">
        <f>ROUND(I122*H122,2)</f>
        <v>0</v>
      </c>
      <c r="BL122" s="13" t="s">
        <v>117</v>
      </c>
      <c r="BM122" s="227" t="s">
        <v>118</v>
      </c>
    </row>
    <row r="123" s="1" customFormat="1" ht="24" customHeight="1">
      <c r="B123" s="34"/>
      <c r="C123" s="229" t="s">
        <v>83</v>
      </c>
      <c r="D123" s="229" t="s">
        <v>119</v>
      </c>
      <c r="E123" s="230" t="s">
        <v>120</v>
      </c>
      <c r="F123" s="231" t="s">
        <v>121</v>
      </c>
      <c r="G123" s="232" t="s">
        <v>115</v>
      </c>
      <c r="H123" s="233">
        <v>53</v>
      </c>
      <c r="I123" s="234"/>
      <c r="J123" s="235">
        <f>ROUND(I123*H123,2)</f>
        <v>0</v>
      </c>
      <c r="K123" s="231" t="s">
        <v>116</v>
      </c>
      <c r="L123" s="236"/>
      <c r="M123" s="237" t="s">
        <v>1</v>
      </c>
      <c r="N123" s="238" t="s">
        <v>38</v>
      </c>
      <c r="O123" s="82"/>
      <c r="P123" s="225">
        <f>O123*H123</f>
        <v>0</v>
      </c>
      <c r="Q123" s="225">
        <v>0.0031800000000000001</v>
      </c>
      <c r="R123" s="225">
        <f>Q123*H123</f>
        <v>0.16854</v>
      </c>
      <c r="S123" s="225">
        <v>0</v>
      </c>
      <c r="T123" s="226">
        <f>S123*H123</f>
        <v>0</v>
      </c>
      <c r="AR123" s="227" t="s">
        <v>110</v>
      </c>
      <c r="AT123" s="227" t="s">
        <v>119</v>
      </c>
      <c r="AU123" s="227" t="s">
        <v>83</v>
      </c>
      <c r="AY123" s="13" t="s">
        <v>109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3" t="s">
        <v>81</v>
      </c>
      <c r="BK123" s="228">
        <f>ROUND(I123*H123,2)</f>
        <v>0</v>
      </c>
      <c r="BL123" s="13" t="s">
        <v>117</v>
      </c>
      <c r="BM123" s="227" t="s">
        <v>122</v>
      </c>
    </row>
    <row r="124" s="11" customFormat="1" ht="25.92" customHeight="1">
      <c r="B124" s="200"/>
      <c r="C124" s="201"/>
      <c r="D124" s="202" t="s">
        <v>72</v>
      </c>
      <c r="E124" s="203" t="s">
        <v>123</v>
      </c>
      <c r="F124" s="203" t="s">
        <v>124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SUM(P125:P128)</f>
        <v>0</v>
      </c>
      <c r="Q124" s="208"/>
      <c r="R124" s="209">
        <f>SUM(R125:R128)</f>
        <v>0</v>
      </c>
      <c r="S124" s="208"/>
      <c r="T124" s="210">
        <f>SUM(T125:T128)</f>
        <v>0</v>
      </c>
      <c r="AR124" s="211" t="s">
        <v>117</v>
      </c>
      <c r="AT124" s="212" t="s">
        <v>72</v>
      </c>
      <c r="AU124" s="212" t="s">
        <v>73</v>
      </c>
      <c r="AY124" s="211" t="s">
        <v>109</v>
      </c>
      <c r="BK124" s="213">
        <f>SUM(BK125:BK128)</f>
        <v>0</v>
      </c>
    </row>
    <row r="125" s="1" customFormat="1" ht="16.5" customHeight="1">
      <c r="B125" s="34"/>
      <c r="C125" s="216" t="s">
        <v>125</v>
      </c>
      <c r="D125" s="216" t="s">
        <v>112</v>
      </c>
      <c r="E125" s="217" t="s">
        <v>126</v>
      </c>
      <c r="F125" s="218" t="s">
        <v>127</v>
      </c>
      <c r="G125" s="219" t="s">
        <v>128</v>
      </c>
      <c r="H125" s="220">
        <v>9</v>
      </c>
      <c r="I125" s="221"/>
      <c r="J125" s="222">
        <f>ROUND(I125*H125,2)</f>
        <v>0</v>
      </c>
      <c r="K125" s="218" t="s">
        <v>1</v>
      </c>
      <c r="L125" s="39"/>
      <c r="M125" s="223" t="s">
        <v>1</v>
      </c>
      <c r="N125" s="224" t="s">
        <v>38</v>
      </c>
      <c r="O125" s="8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227" t="s">
        <v>129</v>
      </c>
      <c r="AT125" s="227" t="s">
        <v>112</v>
      </c>
      <c r="AU125" s="227" t="s">
        <v>81</v>
      </c>
      <c r="AY125" s="13" t="s">
        <v>109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3" t="s">
        <v>81</v>
      </c>
      <c r="BK125" s="228">
        <f>ROUND(I125*H125,2)</f>
        <v>0</v>
      </c>
      <c r="BL125" s="13" t="s">
        <v>129</v>
      </c>
      <c r="BM125" s="227" t="s">
        <v>130</v>
      </c>
    </row>
    <row r="126" s="1" customFormat="1" ht="16.5" customHeight="1">
      <c r="B126" s="34"/>
      <c r="C126" s="216" t="s">
        <v>117</v>
      </c>
      <c r="D126" s="216" t="s">
        <v>112</v>
      </c>
      <c r="E126" s="217" t="s">
        <v>131</v>
      </c>
      <c r="F126" s="218" t="s">
        <v>132</v>
      </c>
      <c r="G126" s="219" t="s">
        <v>128</v>
      </c>
      <c r="H126" s="220">
        <v>1</v>
      </c>
      <c r="I126" s="221"/>
      <c r="J126" s="222">
        <f>ROUND(I126*H126,2)</f>
        <v>0</v>
      </c>
      <c r="K126" s="218" t="s">
        <v>1</v>
      </c>
      <c r="L126" s="39"/>
      <c r="M126" s="223" t="s">
        <v>1</v>
      </c>
      <c r="N126" s="224" t="s">
        <v>38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227" t="s">
        <v>129</v>
      </c>
      <c r="AT126" s="227" t="s">
        <v>112</v>
      </c>
      <c r="AU126" s="227" t="s">
        <v>81</v>
      </c>
      <c r="AY126" s="13" t="s">
        <v>109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3" t="s">
        <v>81</v>
      </c>
      <c r="BK126" s="228">
        <f>ROUND(I126*H126,2)</f>
        <v>0</v>
      </c>
      <c r="BL126" s="13" t="s">
        <v>129</v>
      </c>
      <c r="BM126" s="227" t="s">
        <v>133</v>
      </c>
    </row>
    <row r="127" s="1" customFormat="1" ht="16.5" customHeight="1">
      <c r="B127" s="34"/>
      <c r="C127" s="216" t="s">
        <v>134</v>
      </c>
      <c r="D127" s="216" t="s">
        <v>112</v>
      </c>
      <c r="E127" s="217" t="s">
        <v>135</v>
      </c>
      <c r="F127" s="218" t="s">
        <v>136</v>
      </c>
      <c r="G127" s="219" t="s">
        <v>128</v>
      </c>
      <c r="H127" s="220">
        <v>1</v>
      </c>
      <c r="I127" s="221"/>
      <c r="J127" s="222">
        <f>ROUND(I127*H127,2)</f>
        <v>0</v>
      </c>
      <c r="K127" s="218" t="s">
        <v>1</v>
      </c>
      <c r="L127" s="39"/>
      <c r="M127" s="223" t="s">
        <v>1</v>
      </c>
      <c r="N127" s="224" t="s">
        <v>38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227" t="s">
        <v>129</v>
      </c>
      <c r="AT127" s="227" t="s">
        <v>112</v>
      </c>
      <c r="AU127" s="227" t="s">
        <v>81</v>
      </c>
      <c r="AY127" s="13" t="s">
        <v>109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3" t="s">
        <v>81</v>
      </c>
      <c r="BK127" s="228">
        <f>ROUND(I127*H127,2)</f>
        <v>0</v>
      </c>
      <c r="BL127" s="13" t="s">
        <v>129</v>
      </c>
      <c r="BM127" s="227" t="s">
        <v>137</v>
      </c>
    </row>
    <row r="128" s="1" customFormat="1" ht="16.5" customHeight="1">
      <c r="B128" s="34"/>
      <c r="C128" s="216" t="s">
        <v>138</v>
      </c>
      <c r="D128" s="216" t="s">
        <v>112</v>
      </c>
      <c r="E128" s="217" t="s">
        <v>139</v>
      </c>
      <c r="F128" s="218" t="s">
        <v>140</v>
      </c>
      <c r="G128" s="219" t="s">
        <v>141</v>
      </c>
      <c r="H128" s="220">
        <v>1</v>
      </c>
      <c r="I128" s="221"/>
      <c r="J128" s="222">
        <f>ROUND(I128*H128,2)</f>
        <v>0</v>
      </c>
      <c r="K128" s="218" t="s">
        <v>1</v>
      </c>
      <c r="L128" s="39"/>
      <c r="M128" s="239" t="s">
        <v>1</v>
      </c>
      <c r="N128" s="240" t="s">
        <v>38</v>
      </c>
      <c r="O128" s="24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AR128" s="227" t="s">
        <v>129</v>
      </c>
      <c r="AT128" s="227" t="s">
        <v>112</v>
      </c>
      <c r="AU128" s="227" t="s">
        <v>81</v>
      </c>
      <c r="AY128" s="13" t="s">
        <v>109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3" t="s">
        <v>81</v>
      </c>
      <c r="BK128" s="228">
        <f>ROUND(I128*H128,2)</f>
        <v>0</v>
      </c>
      <c r="BL128" s="13" t="s">
        <v>129</v>
      </c>
      <c r="BM128" s="227" t="s">
        <v>142</v>
      </c>
    </row>
    <row r="129" s="1" customFormat="1" ht="6.96" customHeight="1">
      <c r="B129" s="57"/>
      <c r="C129" s="58"/>
      <c r="D129" s="58"/>
      <c r="E129" s="58"/>
      <c r="F129" s="58"/>
      <c r="G129" s="58"/>
      <c r="H129" s="58"/>
      <c r="I129" s="165"/>
      <c r="J129" s="58"/>
      <c r="K129" s="58"/>
      <c r="L129" s="39"/>
    </row>
  </sheetData>
  <sheetProtection sheet="1" autoFilter="0" formatColumns="0" formatRows="0" objects="1" scenarios="1" spinCount="100000" saltValue="zY9rjImD0+hKvw1duzct/Kquf8f+ySXYDglNd8dWEL3wsQ8EIUsExthidgHArue3DLKCV/qMPtwDz91t5BJRSQ==" hashValue="Cnpl3OiIMkCF2iAzXb3RB578gagCht5CkFFCiahybN/3SNXJA9FZ6KP1WjJTkB3tS36ThDS5ACyKS+WSRBL3gA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2020-05-19T05:01:40Z</dcterms:created>
  <dcterms:modified xsi:type="dcterms:W3CDTF">2020-05-19T05:01:42Z</dcterms:modified>
</cp:coreProperties>
</file>